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2020_1313\ABONNEMENTS2020\AFAIRE\DEFIN\WIKI 2019 2020\2020\"/>
    </mc:Choice>
  </mc:AlternateContent>
  <bookViews>
    <workbookView xWindow="0" yWindow="1080" windowWidth="16380" windowHeight="7110" tabRatio="989"/>
  </bookViews>
  <sheets>
    <sheet name="données 2019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46" i="2" l="1"/>
  <c r="J46" i="2"/>
  <c r="H46" i="2"/>
  <c r="G46" i="2"/>
  <c r="F46" i="2"/>
  <c r="E46" i="2"/>
  <c r="C12" i="2" l="1"/>
  <c r="G40" i="2" l="1"/>
  <c r="H40" i="2"/>
  <c r="J40" i="2"/>
  <c r="K40" i="2"/>
  <c r="I24" i="2" l="1"/>
  <c r="H27" i="2"/>
  <c r="J27" i="2"/>
  <c r="K27" i="2"/>
  <c r="G27" i="2"/>
  <c r="H12" i="2" l="1"/>
  <c r="J12" i="2"/>
  <c r="K12" i="2"/>
  <c r="G12" i="2"/>
  <c r="C27" i="2" l="1"/>
  <c r="L40" i="2" l="1"/>
  <c r="L8" i="2" l="1"/>
  <c r="D12" i="2"/>
  <c r="D40" i="2" l="1"/>
  <c r="D27" i="2"/>
</calcChain>
</file>

<file path=xl/sharedStrings.xml><?xml version="1.0" encoding="utf-8"?>
<sst xmlns="http://schemas.openxmlformats.org/spreadsheetml/2006/main" count="182" uniqueCount="80">
  <si>
    <t>Département</t>
  </si>
  <si>
    <t>Bibliothèque</t>
  </si>
  <si>
    <t>DEGSP</t>
  </si>
  <si>
    <t>CUEJ</t>
  </si>
  <si>
    <t>Fac de droit</t>
  </si>
  <si>
    <t>IDT</t>
  </si>
  <si>
    <t>IHEE</t>
  </si>
  <si>
    <t>PEGE</t>
  </si>
  <si>
    <t>Recherche juridique</t>
  </si>
  <si>
    <t>DRES</t>
  </si>
  <si>
    <t>Total département</t>
  </si>
  <si>
    <t>LSHS</t>
  </si>
  <si>
    <t>Arts</t>
  </si>
  <si>
    <t>ESPE-COLMAR</t>
  </si>
  <si>
    <t>ESPE-SELESTAT</t>
  </si>
  <si>
    <t>ESPE-STRAS</t>
  </si>
  <si>
    <t>Histoire</t>
  </si>
  <si>
    <t>Langues</t>
  </si>
  <si>
    <t>MISHA</t>
  </si>
  <si>
    <t>Portique</t>
  </si>
  <si>
    <t>Sciences sociales</t>
  </si>
  <si>
    <t>STS</t>
  </si>
  <si>
    <t>API</t>
  </si>
  <si>
    <t>BCRC/ECPM</t>
  </si>
  <si>
    <t>BMO</t>
  </si>
  <si>
    <t>Géographie</t>
  </si>
  <si>
    <t>GEOLOGIE (bib associée)</t>
  </si>
  <si>
    <t xml:space="preserve"> </t>
  </si>
  <si>
    <t>IEP Europe</t>
  </si>
  <si>
    <t>BIP</t>
  </si>
  <si>
    <t>Alinéa LSHS</t>
  </si>
  <si>
    <t>Bpsycho</t>
  </si>
  <si>
    <t>Alinéa Sciences</t>
  </si>
  <si>
    <t>Coût  2018</t>
  </si>
  <si>
    <t>Alinéa Droit</t>
  </si>
  <si>
    <t>TOTAL SBU</t>
  </si>
  <si>
    <t>Nb abonnements 2018</t>
  </si>
  <si>
    <t>nombre</t>
  </si>
  <si>
    <t>Coût</t>
  </si>
  <si>
    <t>Abonnements 2018</t>
  </si>
  <si>
    <t>Abonnements 2019</t>
  </si>
  <si>
    <t>Abonnements français</t>
  </si>
  <si>
    <t>Abonnements étrangers</t>
  </si>
  <si>
    <t>Coût total</t>
  </si>
  <si>
    <t>Nb total</t>
  </si>
  <si>
    <t>Coût  Abonnements français</t>
  </si>
  <si>
    <t>Coût  Abonnements étrangers</t>
  </si>
  <si>
    <t>Titres supprimés ou ne paraissant plus</t>
  </si>
  <si>
    <t>Nouveaux abonnements</t>
  </si>
  <si>
    <t>1 (fr)</t>
  </si>
  <si>
    <t>2 (fr) 1 (etr)</t>
  </si>
  <si>
    <t>1 (etr)</t>
  </si>
  <si>
    <t>2 (package)</t>
  </si>
  <si>
    <t>-2 (1fr &amp; 1etr)</t>
  </si>
  <si>
    <t>il y en avait 44 en 2018</t>
  </si>
  <si>
    <t>il y en avait 78 en 2018</t>
  </si>
  <si>
    <t>101 hors titres commandés directement  par Portique</t>
  </si>
  <si>
    <t>2 (fr)</t>
  </si>
  <si>
    <t>57 titres en 2018 (10 étr + 47 fr)</t>
  </si>
  <si>
    <t>45 en 2018 d'après données transmises</t>
  </si>
  <si>
    <t>-3 (etr)</t>
  </si>
  <si>
    <t>-2(fr)</t>
  </si>
  <si>
    <t>-4 (3 etr &amp; 1fr)</t>
  </si>
  <si>
    <t>-5(etr)</t>
  </si>
  <si>
    <t>-2 (etr)</t>
  </si>
  <si>
    <t>-4 (fr)</t>
  </si>
  <si>
    <t>4 (fr)</t>
  </si>
  <si>
    <t>-3 (1fr)</t>
  </si>
  <si>
    <t>1 (étr)</t>
  </si>
  <si>
    <t>-6 (2fr &amp; 4 étr)</t>
  </si>
  <si>
    <t>-8 (3fr &amp; 5etr)</t>
  </si>
  <si>
    <t>-2(1fr &amp; 1etr)</t>
  </si>
  <si>
    <t>-1 (etr)</t>
  </si>
  <si>
    <t>3 (fr)</t>
  </si>
  <si>
    <t>3 (2fr &amp; 1etr)</t>
  </si>
  <si>
    <t>-5(fr)</t>
  </si>
  <si>
    <t>-4 (3fr &amp; 1 etr)</t>
  </si>
  <si>
    <t>-1(fr)</t>
  </si>
  <si>
    <t>-1 (fr)</t>
  </si>
  <si>
    <t xml:space="preserve">Commentaire sur nombre de titres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</si>
</sst>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 [$€-40C];\-0\ [$€-40C]"/>
    <numFmt numFmtId="165" formatCode="0&quot; €&quot;"/>
    <numFmt numFmtId="166" formatCode="#,##0\ &quot;€&quot;"/>
    <numFmt numFmtId="167" formatCode="#,##0\ [$€-40C];\-#,##0\ [$€-40C]"/>
    <numFmt numFmtId="168" formatCode="#,##0.00\ &quot;€&quot;"/>
  </numFmts>
  <fonts count="20">
    <font>
      <sz val="11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1"/>
      <charset val="1"/>
    </font>
    <font>
      <b/>
      <sz val="9"/>
      <color rgb="FF000000"/>
      <name val="Arial1"/>
      <charset val="1"/>
    </font>
    <font>
      <b/>
      <sz val="9"/>
      <color rgb="FF000000"/>
      <name val="Arial"/>
      <family val="2"/>
      <charset val="1"/>
    </font>
    <font>
      <b/>
      <sz val="10"/>
      <color rgb="FFFF0000"/>
      <name val="Arial1"/>
      <charset val="1"/>
    </font>
    <font>
      <b/>
      <sz val="9"/>
      <color rgb="FFFF0000"/>
      <name val="Arial"/>
      <family val="2"/>
      <charset val="1"/>
    </font>
    <font>
      <b/>
      <sz val="9"/>
      <color rgb="FF000000"/>
      <name val="Arial11"/>
      <charset val="1"/>
    </font>
    <font>
      <sz val="11"/>
      <color rgb="FF000000"/>
      <name val="Calibri"/>
      <family val="2"/>
      <charset val="1"/>
    </font>
    <font>
      <sz val="10"/>
      <color rgb="FF000000"/>
      <name val="Arial11"/>
      <charset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DDDDDD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2F2F2"/>
      </patternFill>
    </fill>
    <fill>
      <patternFill patternType="solid">
        <fgColor rgb="FFCCCCFF"/>
        <bgColor rgb="FFDDDDDD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CCCCFF"/>
        <bgColor rgb="FFEBF1DE"/>
      </patternFill>
    </fill>
    <fill>
      <patternFill patternType="solid">
        <fgColor theme="2"/>
        <bgColor rgb="FFF2F2F2"/>
      </patternFill>
    </fill>
    <fill>
      <patternFill patternType="solid">
        <fgColor theme="2"/>
        <bgColor rgb="FFEBF1DE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9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3" fillId="0" borderId="0"/>
  </cellStyleXfs>
  <cellXfs count="120">
    <xf numFmtId="0" fontId="0" fillId="0" borderId="0" xfId="0"/>
    <xf numFmtId="0" fontId="2" fillId="0" borderId="0" xfId="1"/>
    <xf numFmtId="0" fontId="4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/>
    <xf numFmtId="164" fontId="2" fillId="0" borderId="0" xfId="1" applyNumberFormat="1" applyFont="1" applyBorder="1" applyAlignment="1" applyProtection="1"/>
    <xf numFmtId="0" fontId="4" fillId="2" borderId="1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center" wrapText="1"/>
    </xf>
    <xf numFmtId="0" fontId="0" fillId="0" borderId="0" xfId="0" applyFill="1"/>
    <xf numFmtId="0" fontId="2" fillId="0" borderId="0" xfId="1" applyFill="1"/>
    <xf numFmtId="0" fontId="4" fillId="2" borderId="1" xfId="1" applyFont="1" applyFill="1" applyBorder="1" applyAlignment="1" applyProtection="1">
      <alignment horizontal="left" wrapText="1"/>
    </xf>
    <xf numFmtId="0" fontId="4" fillId="2" borderId="1" xfId="1" applyFont="1" applyFill="1" applyBorder="1" applyAlignment="1" applyProtection="1">
      <alignment horizontal="left"/>
    </xf>
    <xf numFmtId="0" fontId="0" fillId="0" borderId="0" xfId="0" applyAlignment="1"/>
    <xf numFmtId="0" fontId="2" fillId="0" borderId="0" xfId="1" applyAlignment="1"/>
    <xf numFmtId="0" fontId="8" fillId="2" borderId="1" xfId="1" applyFont="1" applyFill="1" applyBorder="1" applyAlignment="1" applyProtection="1">
      <alignment horizontal="left"/>
    </xf>
    <xf numFmtId="168" fontId="15" fillId="0" borderId="0" xfId="0" applyNumberFormat="1" applyFont="1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166" fontId="17" fillId="7" borderId="1" xfId="0" applyNumberFormat="1" applyFont="1" applyFill="1" applyBorder="1"/>
    <xf numFmtId="165" fontId="14" fillId="8" borderId="1" xfId="1" applyNumberFormat="1" applyFont="1" applyFill="1" applyBorder="1" applyAlignment="1" applyProtection="1">
      <alignment vertical="center"/>
    </xf>
    <xf numFmtId="166" fontId="18" fillId="7" borderId="1" xfId="0" applyNumberFormat="1" applyFont="1" applyFill="1" applyBorder="1" applyAlignment="1">
      <alignment horizontal="center" vertical="center"/>
    </xf>
    <xf numFmtId="165" fontId="17" fillId="6" borderId="1" xfId="1" applyNumberFormat="1" applyFont="1" applyFill="1" applyBorder="1" applyAlignment="1" applyProtection="1"/>
    <xf numFmtId="0" fontId="15" fillId="2" borderId="1" xfId="1" applyFont="1" applyFill="1" applyBorder="1" applyAlignment="1" applyProtection="1">
      <alignment horizontal="left" vertical="center"/>
    </xf>
    <xf numFmtId="0" fontId="15" fillId="2" borderId="1" xfId="1" applyFont="1" applyFill="1" applyBorder="1" applyAlignment="1" applyProtection="1">
      <alignment horizontal="left" vertical="center" wrapText="1"/>
    </xf>
    <xf numFmtId="0" fontId="2" fillId="0" borderId="0" xfId="1" applyFont="1"/>
    <xf numFmtId="0" fontId="0" fillId="0" borderId="0" xfId="0" applyFont="1"/>
    <xf numFmtId="1" fontId="15" fillId="0" borderId="0" xfId="0" applyNumberFormat="1" applyFont="1"/>
    <xf numFmtId="1" fontId="0" fillId="0" borderId="0" xfId="0" applyNumberFormat="1"/>
    <xf numFmtId="1" fontId="15" fillId="4" borderId="0" xfId="0" applyNumberFormat="1" applyFont="1" applyFill="1"/>
    <xf numFmtId="1" fontId="16" fillId="7" borderId="1" xfId="0" applyNumberFormat="1" applyFont="1" applyFill="1" applyBorder="1" applyAlignment="1">
      <alignment vertical="center"/>
    </xf>
    <xf numFmtId="1" fontId="14" fillId="7" borderId="1" xfId="0" applyNumberFormat="1" applyFont="1" applyFill="1" applyBorder="1" applyAlignment="1">
      <alignment vertical="center"/>
    </xf>
    <xf numFmtId="0" fontId="7" fillId="0" borderId="0" xfId="0" applyFont="1"/>
    <xf numFmtId="0" fontId="14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5" fontId="14" fillId="6" borderId="1" xfId="1" applyNumberFormat="1" applyFont="1" applyFill="1" applyBorder="1" applyAlignment="1" applyProtection="1">
      <alignment vertical="center"/>
    </xf>
    <xf numFmtId="0" fontId="14" fillId="0" borderId="0" xfId="0" applyFont="1"/>
    <xf numFmtId="165" fontId="19" fillId="5" borderId="1" xfId="1" applyNumberFormat="1" applyFont="1" applyFill="1" applyBorder="1" applyAlignment="1" applyProtection="1">
      <alignment horizontal="center" vertical="center" wrapText="1"/>
    </xf>
    <xf numFmtId="167" fontId="17" fillId="6" borderId="1" xfId="0" applyNumberFormat="1" applyFont="1" applyFill="1" applyBorder="1" applyAlignment="1"/>
    <xf numFmtId="0" fontId="17" fillId="6" borderId="1" xfId="1" applyFont="1" applyFill="1" applyBorder="1" applyAlignment="1" applyProtection="1"/>
    <xf numFmtId="165" fontId="14" fillId="6" borderId="1" xfId="1" applyNumberFormat="1" applyFont="1" applyFill="1" applyBorder="1" applyAlignment="1" applyProtection="1">
      <alignment horizontal="right" vertical="center"/>
    </xf>
    <xf numFmtId="1" fontId="19" fillId="5" borderId="1" xfId="1" applyNumberFormat="1" applyFont="1" applyFill="1" applyBorder="1" applyAlignment="1" applyProtection="1">
      <alignment horizontal="center" vertical="center" wrapText="1"/>
    </xf>
    <xf numFmtId="1" fontId="19" fillId="9" borderId="1" xfId="1" applyNumberFormat="1" applyFont="1" applyFill="1" applyBorder="1" applyAlignment="1" applyProtection="1">
      <alignment horizontal="center" vertical="center"/>
    </xf>
    <xf numFmtId="1" fontId="19" fillId="0" borderId="0" xfId="1" applyNumberFormat="1" applyFont="1"/>
    <xf numFmtId="166" fontId="19" fillId="0" borderId="0" xfId="1" applyNumberFormat="1" applyFont="1"/>
    <xf numFmtId="1" fontId="15" fillId="0" borderId="0" xfId="1" applyNumberFormat="1" applyFont="1" applyFill="1" applyBorder="1" applyAlignment="1" applyProtection="1">
      <alignment horizontal="center" vertical="center"/>
    </xf>
    <xf numFmtId="166" fontId="15" fillId="0" borderId="0" xfId="1" applyNumberFormat="1" applyFont="1" applyFill="1" applyBorder="1" applyAlignment="1" applyProtection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6" fontId="19" fillId="0" borderId="0" xfId="1" applyNumberFormat="1" applyFont="1" applyAlignment="1">
      <alignment horizontal="center" vertical="center"/>
    </xf>
    <xf numFmtId="1" fontId="15" fillId="4" borderId="0" xfId="1" applyNumberFormat="1" applyFont="1" applyFill="1" applyBorder="1" applyAlignment="1" applyProtection="1">
      <alignment horizontal="center" vertical="center"/>
    </xf>
    <xf numFmtId="166" fontId="15" fillId="4" borderId="0" xfId="1" applyNumberFormat="1" applyFont="1" applyFill="1" applyBorder="1" applyAlignment="1" applyProtection="1">
      <alignment horizontal="center" vertical="center"/>
    </xf>
    <xf numFmtId="1" fontId="19" fillId="4" borderId="0" xfId="0" applyNumberFormat="1" applyFont="1" applyFill="1" applyAlignment="1">
      <alignment horizontal="center" vertical="center"/>
    </xf>
    <xf numFmtId="166" fontId="19" fillId="4" borderId="0" xfId="0" applyNumberFormat="1" applyFont="1" applyFill="1" applyAlignment="1">
      <alignment horizontal="center" vertical="center"/>
    </xf>
    <xf numFmtId="1" fontId="19" fillId="7" borderId="1" xfId="0" applyNumberFormat="1" applyFont="1" applyFill="1" applyBorder="1" applyAlignment="1"/>
    <xf numFmtId="1" fontId="19" fillId="7" borderId="1" xfId="0" applyNumberFormat="1" applyFont="1" applyFill="1" applyBorder="1" applyAlignment="1">
      <alignment horizontal="right"/>
    </xf>
    <xf numFmtId="166" fontId="19" fillId="4" borderId="0" xfId="0" applyNumberFormat="1" applyFont="1" applyFill="1"/>
    <xf numFmtId="166" fontId="19" fillId="4" borderId="0" xfId="1" applyNumberFormat="1" applyFont="1" applyFill="1"/>
    <xf numFmtId="166" fontId="15" fillId="0" borderId="0" xfId="1" applyNumberFormat="1" applyFont="1"/>
    <xf numFmtId="1" fontId="19" fillId="7" borderId="1" xfId="0" applyNumberFormat="1" applyFont="1" applyFill="1" applyBorder="1"/>
    <xf numFmtId="1" fontId="19" fillId="0" borderId="0" xfId="0" applyNumberFormat="1" applyFont="1"/>
    <xf numFmtId="1" fontId="17" fillId="7" borderId="1" xfId="0" applyNumberFormat="1" applyFont="1" applyFill="1" applyBorder="1" applyAlignment="1">
      <alignment horizontal="center" vertical="center"/>
    </xf>
    <xf numFmtId="1" fontId="19" fillId="7" borderId="1" xfId="1" applyNumberFormat="1" applyFont="1" applyFill="1" applyBorder="1"/>
    <xf numFmtId="1" fontId="14" fillId="7" borderId="1" xfId="0" applyNumberFormat="1" applyFont="1" applyFill="1" applyBorder="1" applyAlignment="1">
      <alignment horizontal="right" vertical="center"/>
    </xf>
    <xf numFmtId="1" fontId="15" fillId="0" borderId="0" xfId="1" applyNumberFormat="1" applyFont="1" applyAlignment="1">
      <alignment horizontal="center" vertical="center"/>
    </xf>
    <xf numFmtId="1" fontId="15" fillId="4" borderId="0" xfId="0" applyNumberFormat="1" applyFont="1" applyFill="1" applyAlignment="1">
      <alignment horizontal="center" vertical="center"/>
    </xf>
    <xf numFmtId="1" fontId="15" fillId="4" borderId="0" xfId="1" applyNumberFormat="1" applyFont="1" applyFill="1"/>
    <xf numFmtId="1" fontId="15" fillId="0" borderId="0" xfId="1" applyNumberFormat="1" applyFont="1"/>
    <xf numFmtId="166" fontId="15" fillId="0" borderId="0" xfId="1" applyNumberFormat="1" applyFont="1" applyAlignment="1">
      <alignment horizontal="center" vertical="center"/>
    </xf>
    <xf numFmtId="166" fontId="15" fillId="4" borderId="0" xfId="0" applyNumberFormat="1" applyFont="1" applyFill="1" applyAlignment="1">
      <alignment horizontal="center" vertical="center"/>
    </xf>
    <xf numFmtId="166" fontId="15" fillId="4" borderId="0" xfId="0" applyNumberFormat="1" applyFont="1" applyFill="1"/>
    <xf numFmtId="166" fontId="15" fillId="4" borderId="0" xfId="1" applyNumberFormat="1" applyFont="1" applyFill="1"/>
    <xf numFmtId="1" fontId="19" fillId="10" borderId="1" xfId="1" applyNumberFormat="1" applyFont="1" applyFill="1" applyBorder="1" applyAlignment="1" applyProtection="1">
      <alignment horizontal="center" vertical="center" wrapText="1"/>
    </xf>
    <xf numFmtId="1" fontId="19" fillId="11" borderId="1" xfId="1" applyNumberFormat="1" applyFont="1" applyFill="1" applyBorder="1" applyAlignment="1" applyProtection="1">
      <alignment horizontal="center" vertical="center" wrapText="1"/>
    </xf>
    <xf numFmtId="1" fontId="15" fillId="11" borderId="1" xfId="1" applyNumberFormat="1" applyFont="1" applyFill="1" applyBorder="1" applyAlignment="1" applyProtection="1">
      <alignment horizontal="center" vertical="center"/>
    </xf>
    <xf numFmtId="0" fontId="19" fillId="11" borderId="1" xfId="1" applyFont="1" applyFill="1" applyBorder="1" applyAlignment="1" applyProtection="1">
      <alignment horizontal="center" vertical="center" wrapText="1"/>
    </xf>
    <xf numFmtId="165" fontId="15" fillId="10" borderId="1" xfId="1" applyNumberFormat="1" applyFont="1" applyFill="1" applyBorder="1" applyAlignment="1" applyProtection="1">
      <alignment horizontal="center" vertical="center" wrapText="1"/>
    </xf>
    <xf numFmtId="1" fontId="17" fillId="12" borderId="1" xfId="0" quotePrefix="1" applyNumberFormat="1" applyFont="1" applyFill="1" applyBorder="1" applyAlignment="1">
      <alignment horizontal="right"/>
    </xf>
    <xf numFmtId="1" fontId="17" fillId="12" borderId="1" xfId="0" applyNumberFormat="1" applyFont="1" applyFill="1" applyBorder="1" applyAlignment="1"/>
    <xf numFmtId="166" fontId="19" fillId="13" borderId="1" xfId="1" applyNumberFormat="1" applyFont="1" applyFill="1" applyBorder="1"/>
    <xf numFmtId="166" fontId="18" fillId="13" borderId="1" xfId="0" applyNumberFormat="1" applyFont="1" applyFill="1" applyBorder="1"/>
    <xf numFmtId="1" fontId="17" fillId="12" borderId="1" xfId="0" applyNumberFormat="1" applyFont="1" applyFill="1" applyBorder="1" applyAlignment="1">
      <alignment horizontal="right"/>
    </xf>
    <xf numFmtId="1" fontId="17" fillId="12" borderId="1" xfId="1" applyNumberFormat="1" applyFont="1" applyFill="1" applyBorder="1" applyAlignment="1" applyProtection="1"/>
    <xf numFmtId="166" fontId="18" fillId="10" borderId="1" xfId="1" applyNumberFormat="1" applyFont="1" applyFill="1" applyBorder="1" applyAlignment="1" applyProtection="1">
      <alignment horizontal="center" vertical="center"/>
    </xf>
    <xf numFmtId="1" fontId="17" fillId="12" borderId="1" xfId="1" quotePrefix="1" applyNumberFormat="1" applyFont="1" applyFill="1" applyBorder="1" applyAlignment="1" applyProtection="1">
      <alignment horizontal="right"/>
    </xf>
    <xf numFmtId="1" fontId="17" fillId="12" borderId="1" xfId="1" applyNumberFormat="1" applyFont="1" applyFill="1" applyBorder="1" applyAlignment="1" applyProtection="1">
      <alignment horizontal="right"/>
    </xf>
    <xf numFmtId="166" fontId="19" fillId="13" borderId="0" xfId="1" applyNumberFormat="1" applyFont="1" applyFill="1"/>
    <xf numFmtId="1" fontId="14" fillId="12" borderId="1" xfId="1" applyNumberFormat="1" applyFont="1" applyFill="1" applyBorder="1" applyAlignment="1" applyProtection="1">
      <alignment horizontal="right" vertical="center"/>
    </xf>
    <xf numFmtId="1" fontId="14" fillId="13" borderId="1" xfId="0" applyNumberFormat="1" applyFont="1" applyFill="1" applyBorder="1" applyAlignment="1">
      <alignment horizontal="right" vertical="center"/>
    </xf>
    <xf numFmtId="166" fontId="14" fillId="13" borderId="1" xfId="0" applyNumberFormat="1" applyFont="1" applyFill="1" applyBorder="1" applyAlignment="1">
      <alignment horizontal="right" vertical="center"/>
    </xf>
    <xf numFmtId="166" fontId="14" fillId="12" borderId="1" xfId="1" applyNumberFormat="1" applyFont="1" applyFill="1" applyBorder="1" applyAlignment="1" applyProtection="1">
      <alignment horizontal="right" vertical="center"/>
    </xf>
    <xf numFmtId="1" fontId="17" fillId="13" borderId="1" xfId="0" quotePrefix="1" applyNumberFormat="1" applyFont="1" applyFill="1" applyBorder="1" applyAlignment="1">
      <alignment horizontal="right"/>
    </xf>
    <xf numFmtId="1" fontId="17" fillId="13" borderId="1" xfId="0" applyNumberFormat="1" applyFont="1" applyFill="1" applyBorder="1" applyAlignment="1">
      <alignment horizontal="right"/>
    </xf>
    <xf numFmtId="1" fontId="14" fillId="14" borderId="1" xfId="1" applyNumberFormat="1" applyFont="1" applyFill="1" applyBorder="1" applyAlignment="1" applyProtection="1">
      <alignment vertical="center"/>
    </xf>
    <xf numFmtId="1" fontId="14" fillId="13" borderId="1" xfId="0" applyNumberFormat="1" applyFont="1" applyFill="1" applyBorder="1" applyAlignment="1">
      <alignment vertical="center"/>
    </xf>
    <xf numFmtId="166" fontId="14" fillId="14" borderId="1" xfId="1" applyNumberFormat="1" applyFont="1" applyFill="1" applyBorder="1" applyAlignment="1" applyProtection="1">
      <alignment vertical="center"/>
    </xf>
    <xf numFmtId="1" fontId="19" fillId="13" borderId="1" xfId="0" applyNumberFormat="1" applyFont="1" applyFill="1" applyBorder="1" applyAlignment="1"/>
    <xf numFmtId="0" fontId="19" fillId="13" borderId="1" xfId="0" applyFont="1" applyFill="1" applyBorder="1" applyAlignment="1"/>
    <xf numFmtId="1" fontId="14" fillId="12" borderId="1" xfId="1" applyNumberFormat="1" applyFont="1" applyFill="1" applyBorder="1" applyAlignment="1" applyProtection="1">
      <alignment vertical="center"/>
    </xf>
    <xf numFmtId="165" fontId="14" fillId="12" borderId="1" xfId="1" applyNumberFormat="1" applyFont="1" applyFill="1" applyBorder="1" applyAlignment="1" applyProtection="1">
      <alignment vertical="center"/>
    </xf>
    <xf numFmtId="165" fontId="19" fillId="5" borderId="2" xfId="1" applyNumberFormat="1" applyFont="1" applyFill="1" applyBorder="1" applyAlignment="1" applyProtection="1">
      <alignment horizontal="center" vertical="center" wrapText="1"/>
    </xf>
    <xf numFmtId="165" fontId="19" fillId="5" borderId="3" xfId="1" applyNumberFormat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65" fontId="19" fillId="10" borderId="2" xfId="1" applyNumberFormat="1" applyFont="1" applyFill="1" applyBorder="1" applyAlignment="1" applyProtection="1">
      <alignment horizontal="center" vertical="center" wrapText="1"/>
    </xf>
    <xf numFmtId="165" fontId="19" fillId="10" borderId="4" xfId="1" applyNumberFormat="1" applyFont="1" applyFill="1" applyBorder="1" applyAlignment="1" applyProtection="1">
      <alignment horizontal="center" vertical="center" wrapText="1"/>
    </xf>
    <xf numFmtId="165" fontId="19" fillId="10" borderId="3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right" vertical="center" wrapText="1"/>
    </xf>
    <xf numFmtId="0" fontId="2" fillId="7" borderId="1" xfId="1" applyFill="1" applyBorder="1" applyAlignment="1">
      <alignment horizontal="center" vertical="center"/>
    </xf>
    <xf numFmtId="1" fontId="14" fillId="13" borderId="1" xfId="1" applyNumberFormat="1" applyFont="1" applyFill="1" applyBorder="1" applyAlignment="1">
      <alignment horizontal="center" vertical="center"/>
    </xf>
    <xf numFmtId="0" fontId="14" fillId="13" borderId="1" xfId="0" applyFont="1" applyFill="1" applyBorder="1"/>
    <xf numFmtId="166" fontId="14" fillId="13" borderId="1" xfId="0" applyNumberFormat="1" applyFont="1" applyFill="1" applyBorder="1"/>
    <xf numFmtId="166" fontId="14" fillId="13" borderId="1" xfId="1" applyNumberFormat="1" applyFont="1" applyFill="1" applyBorder="1" applyAlignment="1">
      <alignment horizontal="center" vertical="center"/>
    </xf>
    <xf numFmtId="1" fontId="16" fillId="11" borderId="1" xfId="1" applyNumberFormat="1" applyFont="1" applyFill="1" applyBorder="1" applyAlignment="1" applyProtection="1">
      <alignment horizontal="center" vertical="center" wrapText="1"/>
    </xf>
    <xf numFmtId="1" fontId="14" fillId="11" borderId="1" xfId="1" applyNumberFormat="1" applyFont="1" applyFill="1" applyBorder="1" applyAlignment="1" applyProtection="1">
      <alignment horizontal="center" vertical="center"/>
    </xf>
    <xf numFmtId="1" fontId="16" fillId="13" borderId="1" xfId="1" applyNumberFormat="1" applyFont="1" applyFill="1" applyBorder="1"/>
    <xf numFmtId="1" fontId="14" fillId="13" borderId="1" xfId="1" applyNumberFormat="1" applyFont="1" applyFill="1" applyBorder="1"/>
    <xf numFmtId="1" fontId="14" fillId="13" borderId="1" xfId="1" applyNumberFormat="1" applyFont="1" applyFill="1" applyBorder="1" applyAlignment="1">
      <alignment horizontal="right" wrapText="1"/>
    </xf>
    <xf numFmtId="1" fontId="16" fillId="13" borderId="1" xfId="0" applyNumberFormat="1" applyFont="1" applyFill="1" applyBorder="1" applyAlignment="1"/>
    <xf numFmtId="1" fontId="14" fillId="13" borderId="1" xfId="0" applyNumberFormat="1" applyFont="1" applyFill="1" applyBorder="1" applyAlignment="1"/>
    <xf numFmtId="0" fontId="14" fillId="13" borderId="0" xfId="0" applyFont="1" applyFill="1" applyAlignment="1"/>
    <xf numFmtId="0" fontId="2" fillId="0" borderId="0" xfId="1" applyAlignment="1">
      <alignment wrapText="1"/>
    </xf>
  </cellXfs>
  <cellStyles count="9">
    <cellStyle name="Normal" xfId="0" builtinId="0"/>
    <cellStyle name="Normal 2" xfId="2"/>
    <cellStyle name="Normal 2 2" xfId="5"/>
    <cellStyle name="Normal 3" xfId="7"/>
    <cellStyle name="Normal 4" xfId="6"/>
    <cellStyle name="Normal 5" xfId="8"/>
    <cellStyle name="Normal 6" xfId="4"/>
    <cellStyle name="TableStyleLight1" xfId="3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D9D9D9"/>
      <rgbColor rgb="FF8EB4E3"/>
      <rgbColor rgb="FF993366"/>
      <rgbColor rgb="FFFFFFCC"/>
      <rgbColor rgb="FFF2F2F2"/>
      <rgbColor rgb="FF660066"/>
      <rgbColor rgb="FFFFCCCC"/>
      <rgbColor rgb="FF0066CC"/>
      <rgbColor rgb="FFCCC1DA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E6E0EC"/>
      <rgbColor rgb="FFEBF1DE"/>
      <rgbColor rgb="FFFFFF66"/>
      <rgbColor rgb="FF99CCFF"/>
      <rgbColor rgb="FFE6B9B8"/>
      <rgbColor rgb="FFCCCCCC"/>
      <rgbColor rgb="FFFFCC99"/>
      <rgbColor rgb="FF3366FF"/>
      <rgbColor rgb="FF33CCCC"/>
      <rgbColor rgb="FF92D050"/>
      <rgbColor rgb="FFD7E4BD"/>
      <rgbColor rgb="FFDDDDDD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EvolutionAbonn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2">
          <cell r="B12" t="str">
            <v>Service des bibliothèques - évolution du nombre des abonnements  Service des bibliothèques</v>
          </cell>
        </row>
        <row r="13">
          <cell r="A13">
            <v>2013</v>
          </cell>
          <cell r="B13">
            <v>2196</v>
          </cell>
        </row>
        <row r="14">
          <cell r="A14">
            <v>2014</v>
          </cell>
          <cell r="B14">
            <v>1953</v>
          </cell>
        </row>
        <row r="15">
          <cell r="A15">
            <v>2015</v>
          </cell>
          <cell r="B15">
            <v>1875</v>
          </cell>
        </row>
        <row r="16">
          <cell r="A16">
            <v>2016</v>
          </cell>
          <cell r="B16">
            <v>1815</v>
          </cell>
        </row>
        <row r="17">
          <cell r="A17">
            <v>2017</v>
          </cell>
          <cell r="B17">
            <v>1762</v>
          </cell>
        </row>
        <row r="18">
          <cell r="A18">
            <v>2018</v>
          </cell>
          <cell r="B18">
            <v>1681</v>
          </cell>
        </row>
        <row r="19">
          <cell r="A19">
            <v>2019</v>
          </cell>
          <cell r="B19">
            <v>1683</v>
          </cell>
        </row>
        <row r="20">
          <cell r="A20">
            <v>2020</v>
          </cell>
          <cell r="B20">
            <v>1554</v>
          </cell>
        </row>
        <row r="25">
          <cell r="B25" t="str">
            <v xml:space="preserve">Service des bibliothèques - évolution du coût des abonnements </v>
          </cell>
        </row>
        <row r="26">
          <cell r="A26">
            <v>2013</v>
          </cell>
          <cell r="B26">
            <v>458784</v>
          </cell>
        </row>
        <row r="27">
          <cell r="A27">
            <v>2014</v>
          </cell>
          <cell r="B27">
            <v>376217.91000000003</v>
          </cell>
        </row>
        <row r="28">
          <cell r="A28">
            <v>2015</v>
          </cell>
          <cell r="B28">
            <v>377014.5</v>
          </cell>
        </row>
        <row r="29">
          <cell r="A29">
            <v>2016</v>
          </cell>
          <cell r="B29">
            <v>406926</v>
          </cell>
        </row>
        <row r="30">
          <cell r="A30">
            <v>2017</v>
          </cell>
          <cell r="B30">
            <v>391943.76</v>
          </cell>
        </row>
        <row r="31">
          <cell r="A31">
            <v>2018</v>
          </cell>
          <cell r="B31">
            <v>391416</v>
          </cell>
        </row>
        <row r="32">
          <cell r="A32">
            <v>2019</v>
          </cell>
          <cell r="B32">
            <v>410738.64</v>
          </cell>
        </row>
        <row r="33">
          <cell r="A33" t="str">
            <v xml:space="preserve">Estimation   2020 </v>
          </cell>
          <cell r="B33">
            <v>390000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A5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" sqref="M1"/>
    </sheetView>
  </sheetViews>
  <sheetFormatPr baseColWidth="10" defaultColWidth="9" defaultRowHeight="14.25"/>
  <cols>
    <col min="1" max="1" width="17.875" style="1" customWidth="1"/>
    <col min="2" max="2" width="15.875" style="1" customWidth="1"/>
    <col min="3" max="3" width="15.375" style="57" customWidth="1"/>
    <col min="4" max="4" width="15.375" style="14" customWidth="1"/>
    <col min="5" max="6" width="15.375" style="25" customWidth="1"/>
    <col min="7" max="8" width="13.25" style="41" customWidth="1"/>
    <col min="9" max="9" width="13.25" style="64" customWidth="1"/>
    <col min="10" max="11" width="13.25" style="42" customWidth="1"/>
    <col min="12" max="12" width="13.5" style="55" customWidth="1"/>
    <col min="13" max="13" width="20.75" style="1" customWidth="1"/>
    <col min="15" max="18" width="0" hidden="1" customWidth="1"/>
    <col min="20" max="937" width="9" style="1"/>
  </cols>
  <sheetData>
    <row r="1" spans="1:937" ht="26.1" customHeight="1">
      <c r="A1" s="100" t="s">
        <v>0</v>
      </c>
      <c r="B1" s="101" t="s">
        <v>1</v>
      </c>
      <c r="C1" s="97" t="s">
        <v>39</v>
      </c>
      <c r="D1" s="98"/>
      <c r="E1" s="102" t="s">
        <v>40</v>
      </c>
      <c r="F1" s="103"/>
      <c r="G1" s="103"/>
      <c r="H1" s="103"/>
      <c r="I1" s="103"/>
      <c r="J1" s="103"/>
      <c r="K1" s="103"/>
      <c r="L1" s="104"/>
      <c r="M1" s="119" t="s">
        <v>79</v>
      </c>
    </row>
    <row r="2" spans="1:937" s="24" customFormat="1" ht="39.950000000000003" customHeight="1">
      <c r="A2" s="100"/>
      <c r="B2" s="101"/>
      <c r="C2" s="40" t="s">
        <v>37</v>
      </c>
      <c r="D2" s="35" t="s">
        <v>38</v>
      </c>
      <c r="E2" s="69" t="s">
        <v>47</v>
      </c>
      <c r="F2" s="69" t="s">
        <v>48</v>
      </c>
      <c r="G2" s="111" t="s">
        <v>41</v>
      </c>
      <c r="H2" s="111" t="s">
        <v>42</v>
      </c>
      <c r="I2" s="112" t="s">
        <v>44</v>
      </c>
      <c r="J2" s="72" t="s">
        <v>45</v>
      </c>
      <c r="K2" s="72" t="s">
        <v>46</v>
      </c>
      <c r="L2" s="73" t="s">
        <v>43</v>
      </c>
      <c r="M2" s="23"/>
      <c r="N2"/>
      <c r="O2"/>
      <c r="P2"/>
      <c r="Q2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</row>
    <row r="3" spans="1:937">
      <c r="A3" s="2" t="s">
        <v>2</v>
      </c>
      <c r="B3" s="3" t="s">
        <v>34</v>
      </c>
      <c r="C3" s="59">
        <v>51</v>
      </c>
      <c r="D3" s="36">
        <v>18174.47</v>
      </c>
      <c r="E3" s="74" t="s">
        <v>53</v>
      </c>
      <c r="F3" s="75">
        <v>0</v>
      </c>
      <c r="G3" s="113">
        <v>47</v>
      </c>
      <c r="H3" s="113">
        <v>2</v>
      </c>
      <c r="I3" s="114">
        <v>49</v>
      </c>
      <c r="J3" s="76">
        <v>18418</v>
      </c>
      <c r="K3" s="76">
        <v>598</v>
      </c>
      <c r="L3" s="77">
        <v>19016.48</v>
      </c>
      <c r="M3" t="s">
        <v>27</v>
      </c>
    </row>
    <row r="4" spans="1:937">
      <c r="A4" s="2" t="s">
        <v>2</v>
      </c>
      <c r="B4" s="3" t="s">
        <v>3</v>
      </c>
      <c r="C4" s="59">
        <v>55</v>
      </c>
      <c r="D4" s="36">
        <v>13306</v>
      </c>
      <c r="E4" s="75">
        <v>0</v>
      </c>
      <c r="F4" s="78" t="s">
        <v>49</v>
      </c>
      <c r="G4" s="113">
        <v>48</v>
      </c>
      <c r="H4" s="113">
        <v>10</v>
      </c>
      <c r="I4" s="114">
        <v>58</v>
      </c>
      <c r="J4" s="76">
        <v>10722</v>
      </c>
      <c r="K4" s="76">
        <v>3130</v>
      </c>
      <c r="L4" s="77">
        <v>13851.9</v>
      </c>
      <c r="M4" t="s">
        <v>58</v>
      </c>
    </row>
    <row r="5" spans="1:937">
      <c r="A5" s="2" t="s">
        <v>2</v>
      </c>
      <c r="B5" s="3" t="s">
        <v>9</v>
      </c>
      <c r="C5" s="56">
        <v>3</v>
      </c>
      <c r="D5" s="36">
        <v>380.06</v>
      </c>
      <c r="E5" s="75">
        <v>0</v>
      </c>
      <c r="F5" s="75">
        <v>0</v>
      </c>
      <c r="G5" s="113">
        <v>0</v>
      </c>
      <c r="H5" s="113">
        <v>3</v>
      </c>
      <c r="I5" s="114">
        <v>3</v>
      </c>
      <c r="J5" s="76">
        <v>0</v>
      </c>
      <c r="K5" s="76">
        <v>700</v>
      </c>
      <c r="L5" s="77">
        <v>700.22</v>
      </c>
      <c r="M5"/>
    </row>
    <row r="6" spans="1:937">
      <c r="A6" s="2" t="s">
        <v>2</v>
      </c>
      <c r="B6" s="3" t="s">
        <v>4</v>
      </c>
      <c r="C6" s="59">
        <v>30</v>
      </c>
      <c r="D6" s="36">
        <v>9594.33</v>
      </c>
      <c r="E6" s="75">
        <v>0</v>
      </c>
      <c r="F6" s="75">
        <v>0</v>
      </c>
      <c r="G6" s="113">
        <v>27</v>
      </c>
      <c r="H6" s="113">
        <v>3</v>
      </c>
      <c r="I6" s="114">
        <v>30</v>
      </c>
      <c r="J6" s="76">
        <v>9717</v>
      </c>
      <c r="K6" s="76">
        <v>512</v>
      </c>
      <c r="L6" s="77">
        <v>10228.69</v>
      </c>
      <c r="M6"/>
    </row>
    <row r="7" spans="1:937">
      <c r="A7" s="2" t="s">
        <v>2</v>
      </c>
      <c r="B7" s="3" t="s">
        <v>5</v>
      </c>
      <c r="C7" s="59">
        <v>44</v>
      </c>
      <c r="D7" s="36">
        <v>15039.12</v>
      </c>
      <c r="E7" s="74" t="s">
        <v>61</v>
      </c>
      <c r="F7" s="78" t="s">
        <v>49</v>
      </c>
      <c r="G7" s="113">
        <v>43</v>
      </c>
      <c r="H7" s="113">
        <v>1</v>
      </c>
      <c r="I7" s="114">
        <v>44</v>
      </c>
      <c r="J7" s="76">
        <v>16174</v>
      </c>
      <c r="K7" s="76">
        <v>525</v>
      </c>
      <c r="L7" s="77">
        <v>16699.490000000002</v>
      </c>
      <c r="M7" t="s">
        <v>59</v>
      </c>
    </row>
    <row r="8" spans="1:937" hidden="1">
      <c r="A8" s="2" t="s">
        <v>2</v>
      </c>
      <c r="B8" s="3" t="s">
        <v>6</v>
      </c>
      <c r="C8" s="59">
        <v>167</v>
      </c>
      <c r="D8" s="37"/>
      <c r="E8" s="79"/>
      <c r="F8" s="79"/>
      <c r="G8" s="113"/>
      <c r="H8" s="113"/>
      <c r="I8" s="114"/>
      <c r="J8" s="76"/>
      <c r="K8" s="76"/>
      <c r="L8" s="80" t="e">
        <f>#REF!/393529</f>
        <v>#REF!</v>
      </c>
      <c r="M8"/>
    </row>
    <row r="9" spans="1:937">
      <c r="A9" s="2" t="s">
        <v>2</v>
      </c>
      <c r="B9" s="3" t="s">
        <v>28</v>
      </c>
      <c r="C9" s="59">
        <v>167</v>
      </c>
      <c r="D9" s="36">
        <v>33866</v>
      </c>
      <c r="E9" s="74" t="s">
        <v>60</v>
      </c>
      <c r="F9" s="75">
        <v>0</v>
      </c>
      <c r="G9" s="113">
        <v>122</v>
      </c>
      <c r="H9" s="113">
        <v>42</v>
      </c>
      <c r="I9" s="114">
        <v>164</v>
      </c>
      <c r="J9" s="76">
        <v>18654</v>
      </c>
      <c r="K9" s="76">
        <v>16270</v>
      </c>
      <c r="L9" s="77">
        <v>34923.599999999999</v>
      </c>
      <c r="M9"/>
    </row>
    <row r="10" spans="1:937">
      <c r="A10" s="2" t="s">
        <v>2</v>
      </c>
      <c r="B10" s="3" t="s">
        <v>7</v>
      </c>
      <c r="C10" s="59">
        <v>106</v>
      </c>
      <c r="D10" s="20">
        <v>34955</v>
      </c>
      <c r="E10" s="81" t="s">
        <v>62</v>
      </c>
      <c r="F10" s="82" t="s">
        <v>49</v>
      </c>
      <c r="G10" s="113">
        <v>62</v>
      </c>
      <c r="H10" s="113">
        <v>41</v>
      </c>
      <c r="I10" s="114">
        <v>103</v>
      </c>
      <c r="J10" s="76">
        <v>12768</v>
      </c>
      <c r="K10" s="76">
        <v>23017</v>
      </c>
      <c r="L10" s="77">
        <v>35785.279999999999</v>
      </c>
      <c r="M10"/>
    </row>
    <row r="11" spans="1:937">
      <c r="A11" s="2" t="s">
        <v>2</v>
      </c>
      <c r="B11" s="3" t="s">
        <v>8</v>
      </c>
      <c r="C11" s="59">
        <v>161</v>
      </c>
      <c r="D11" s="20">
        <v>60707</v>
      </c>
      <c r="E11" s="81" t="s">
        <v>63</v>
      </c>
      <c r="F11" s="79">
        <v>0</v>
      </c>
      <c r="G11" s="113">
        <v>77</v>
      </c>
      <c r="H11" s="113">
        <v>79</v>
      </c>
      <c r="I11" s="114">
        <v>156</v>
      </c>
      <c r="J11" s="83">
        <v>26717</v>
      </c>
      <c r="K11" s="76">
        <v>37335</v>
      </c>
      <c r="L11" s="77">
        <v>64052.26</v>
      </c>
      <c r="M11"/>
    </row>
    <row r="12" spans="1:937" s="15" customFormat="1" ht="26.1" customHeight="1">
      <c r="A12" s="105" t="s">
        <v>10</v>
      </c>
      <c r="B12" s="105"/>
      <c r="C12" s="60">
        <f>C3+C4+C5+C6+C7+C9+C10+C11</f>
        <v>617</v>
      </c>
      <c r="D12" s="38">
        <f>SUM(D3:D11)</f>
        <v>186021.98</v>
      </c>
      <c r="E12" s="84">
        <v>-16</v>
      </c>
      <c r="F12" s="84">
        <v>3</v>
      </c>
      <c r="G12" s="85">
        <f>SUM(G3:G11)</f>
        <v>426</v>
      </c>
      <c r="H12" s="85">
        <f t="shared" ref="H12:K12" si="0">SUM(H3:H11)</f>
        <v>181</v>
      </c>
      <c r="I12" s="85">
        <v>607</v>
      </c>
      <c r="J12" s="86">
        <f t="shared" si="0"/>
        <v>113170</v>
      </c>
      <c r="K12" s="86">
        <f t="shared" si="0"/>
        <v>82087</v>
      </c>
      <c r="L12" s="87">
        <v>195257</v>
      </c>
      <c r="M12"/>
      <c r="N12"/>
      <c r="O12"/>
      <c r="P12"/>
      <c r="Q12"/>
      <c r="R12"/>
      <c r="S1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</row>
    <row r="13" spans="1:937" s="7" customFormat="1" ht="12.75" customHeight="1">
      <c r="A13" s="6"/>
      <c r="B13" s="6"/>
      <c r="C13" s="57" t="s">
        <v>27</v>
      </c>
      <c r="D13" s="14"/>
      <c r="E13" s="27"/>
      <c r="F13" s="27"/>
      <c r="G13" s="43" t="s">
        <v>27</v>
      </c>
      <c r="H13" s="43" t="s">
        <v>27</v>
      </c>
      <c r="I13" s="43"/>
      <c r="J13" s="44" t="s">
        <v>27</v>
      </c>
      <c r="K13" s="44" t="s">
        <v>27</v>
      </c>
      <c r="L13" s="44"/>
      <c r="M13"/>
      <c r="N13"/>
      <c r="O13"/>
      <c r="P13"/>
      <c r="Q13"/>
      <c r="R13"/>
      <c r="S1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</row>
    <row r="14" spans="1:937">
      <c r="A14"/>
      <c r="B14" s="4"/>
      <c r="C14" s="57" t="s">
        <v>27</v>
      </c>
      <c r="E14" s="27"/>
      <c r="F14" s="27"/>
      <c r="G14" s="45"/>
      <c r="H14" s="45"/>
      <c r="I14" s="61"/>
      <c r="J14" s="46"/>
      <c r="K14" s="46"/>
      <c r="L14" s="65"/>
    </row>
    <row r="15" spans="1:937" ht="26.1" customHeight="1">
      <c r="A15" s="100" t="s">
        <v>0</v>
      </c>
      <c r="B15" s="101" t="s">
        <v>1</v>
      </c>
      <c r="C15" s="97" t="s">
        <v>39</v>
      </c>
      <c r="D15" s="98"/>
      <c r="E15" s="102" t="s">
        <v>40</v>
      </c>
      <c r="F15" s="103"/>
      <c r="G15" s="103"/>
      <c r="H15" s="103"/>
      <c r="I15" s="103"/>
      <c r="J15" s="103"/>
      <c r="K15" s="103"/>
      <c r="L15" s="104"/>
    </row>
    <row r="16" spans="1:937" s="24" customFormat="1" ht="36">
      <c r="A16" s="100"/>
      <c r="B16" s="101"/>
      <c r="C16" s="40" t="s">
        <v>37</v>
      </c>
      <c r="D16" s="35" t="s">
        <v>38</v>
      </c>
      <c r="E16" s="69" t="s">
        <v>47</v>
      </c>
      <c r="F16" s="69" t="s">
        <v>48</v>
      </c>
      <c r="G16" s="111" t="s">
        <v>41</v>
      </c>
      <c r="H16" s="111" t="s">
        <v>42</v>
      </c>
      <c r="I16" s="112" t="s">
        <v>44</v>
      </c>
      <c r="J16" s="72" t="s">
        <v>45</v>
      </c>
      <c r="K16" s="72" t="s">
        <v>46</v>
      </c>
      <c r="L16" s="73" t="s">
        <v>43</v>
      </c>
      <c r="M16" s="23"/>
      <c r="N16"/>
      <c r="O16"/>
      <c r="P16"/>
      <c r="Q16"/>
      <c r="R16"/>
      <c r="S16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</row>
    <row r="17" spans="1:937">
      <c r="A17" s="2" t="s">
        <v>11</v>
      </c>
      <c r="B17" s="22" t="s">
        <v>30</v>
      </c>
      <c r="C17" s="56">
        <v>69</v>
      </c>
      <c r="D17" s="17">
        <v>7595</v>
      </c>
      <c r="E17" s="88" t="s">
        <v>65</v>
      </c>
      <c r="F17" s="89" t="s">
        <v>49</v>
      </c>
      <c r="G17" s="113">
        <v>61</v>
      </c>
      <c r="H17" s="113">
        <v>5</v>
      </c>
      <c r="I17" s="114">
        <v>66</v>
      </c>
      <c r="J17" s="76">
        <v>6437</v>
      </c>
      <c r="K17" s="76">
        <v>1080</v>
      </c>
      <c r="L17" s="77">
        <v>7516.62</v>
      </c>
      <c r="M17" s="26" t="s">
        <v>27</v>
      </c>
    </row>
    <row r="18" spans="1:937" ht="15.75" customHeight="1">
      <c r="A18" s="2" t="s">
        <v>11</v>
      </c>
      <c r="B18" s="21" t="s">
        <v>12</v>
      </c>
      <c r="C18" s="56">
        <v>54</v>
      </c>
      <c r="D18" s="20">
        <v>3670</v>
      </c>
      <c r="E18" s="81" t="s">
        <v>64</v>
      </c>
      <c r="F18" s="82" t="s">
        <v>50</v>
      </c>
      <c r="G18" s="113">
        <v>42</v>
      </c>
      <c r="H18" s="113">
        <v>13</v>
      </c>
      <c r="I18" s="114">
        <v>55</v>
      </c>
      <c r="J18" s="76">
        <v>2291</v>
      </c>
      <c r="K18" s="76">
        <v>1599</v>
      </c>
      <c r="L18" s="77">
        <v>3889.68</v>
      </c>
      <c r="M18"/>
    </row>
    <row r="19" spans="1:937">
      <c r="A19" s="2" t="s">
        <v>11</v>
      </c>
      <c r="B19" s="21" t="s">
        <v>13</v>
      </c>
      <c r="C19" s="56">
        <v>43</v>
      </c>
      <c r="D19" s="20">
        <v>3720.4</v>
      </c>
      <c r="E19" s="81" t="s">
        <v>61</v>
      </c>
      <c r="F19" s="82" t="s">
        <v>49</v>
      </c>
      <c r="G19" s="113">
        <v>38</v>
      </c>
      <c r="H19" s="113">
        <v>5</v>
      </c>
      <c r="I19" s="114">
        <v>43</v>
      </c>
      <c r="J19" s="76">
        <v>3140</v>
      </c>
      <c r="K19" s="76">
        <v>578</v>
      </c>
      <c r="L19" s="77">
        <v>3718</v>
      </c>
      <c r="M19" t="s">
        <v>54</v>
      </c>
    </row>
    <row r="20" spans="1:937">
      <c r="A20" s="2" t="s">
        <v>11</v>
      </c>
      <c r="B20" s="21" t="s">
        <v>14</v>
      </c>
      <c r="C20" s="56">
        <v>20</v>
      </c>
      <c r="D20" s="20">
        <v>1007.68</v>
      </c>
      <c r="E20" s="79">
        <v>0</v>
      </c>
      <c r="F20" s="79">
        <v>0</v>
      </c>
      <c r="G20" s="113">
        <v>20</v>
      </c>
      <c r="H20" s="113">
        <v>0</v>
      </c>
      <c r="I20" s="114">
        <v>20</v>
      </c>
      <c r="J20" s="76">
        <v>1353</v>
      </c>
      <c r="K20" s="76">
        <v>0</v>
      </c>
      <c r="L20" s="77">
        <v>1353.29</v>
      </c>
      <c r="M20"/>
    </row>
    <row r="21" spans="1:937">
      <c r="A21" s="2" t="s">
        <v>11</v>
      </c>
      <c r="B21" s="21" t="s">
        <v>15</v>
      </c>
      <c r="C21" s="56">
        <v>73</v>
      </c>
      <c r="D21" s="20">
        <v>5960</v>
      </c>
      <c r="E21" s="81" t="s">
        <v>65</v>
      </c>
      <c r="F21" s="82" t="s">
        <v>66</v>
      </c>
      <c r="G21" s="113">
        <v>67</v>
      </c>
      <c r="H21" s="113">
        <v>11</v>
      </c>
      <c r="I21" s="114">
        <v>78</v>
      </c>
      <c r="J21" s="76">
        <v>4925</v>
      </c>
      <c r="K21" s="76">
        <v>806</v>
      </c>
      <c r="L21" s="77">
        <v>5730.7</v>
      </c>
      <c r="M21" t="s">
        <v>55</v>
      </c>
    </row>
    <row r="22" spans="1:937">
      <c r="A22" s="2" t="s">
        <v>11</v>
      </c>
      <c r="B22" s="21" t="s">
        <v>16</v>
      </c>
      <c r="C22" s="56">
        <v>74</v>
      </c>
      <c r="D22" s="20">
        <v>7580</v>
      </c>
      <c r="E22" s="81" t="s">
        <v>65</v>
      </c>
      <c r="F22" s="82" t="s">
        <v>51</v>
      </c>
      <c r="G22" s="113">
        <v>54</v>
      </c>
      <c r="H22" s="113">
        <v>17</v>
      </c>
      <c r="I22" s="114">
        <v>71</v>
      </c>
      <c r="J22" s="76">
        <v>6483</v>
      </c>
      <c r="K22" s="76">
        <v>1960</v>
      </c>
      <c r="L22" s="77">
        <v>8443.07</v>
      </c>
      <c r="M22"/>
    </row>
    <row r="23" spans="1:937">
      <c r="A23" s="2" t="s">
        <v>11</v>
      </c>
      <c r="B23" s="21" t="s">
        <v>17</v>
      </c>
      <c r="C23" s="56">
        <v>107</v>
      </c>
      <c r="D23" s="20">
        <v>18462</v>
      </c>
      <c r="E23" s="81" t="s">
        <v>67</v>
      </c>
      <c r="F23" s="82" t="s">
        <v>57</v>
      </c>
      <c r="G23" s="113">
        <v>31</v>
      </c>
      <c r="H23" s="113">
        <v>75</v>
      </c>
      <c r="I23" s="114">
        <v>106</v>
      </c>
      <c r="J23" s="76">
        <v>2490</v>
      </c>
      <c r="K23" s="76">
        <v>15479</v>
      </c>
      <c r="L23" s="77">
        <v>17969.22</v>
      </c>
      <c r="M23"/>
    </row>
    <row r="24" spans="1:937">
      <c r="A24" s="2" t="s">
        <v>11</v>
      </c>
      <c r="B24" s="21" t="s">
        <v>18</v>
      </c>
      <c r="C24" s="56">
        <v>133</v>
      </c>
      <c r="D24" s="20">
        <v>15312</v>
      </c>
      <c r="E24" s="81" t="s">
        <v>69</v>
      </c>
      <c r="F24" s="82" t="s">
        <v>68</v>
      </c>
      <c r="G24" s="113">
        <v>35</v>
      </c>
      <c r="H24" s="113">
        <v>93</v>
      </c>
      <c r="I24" s="114">
        <f>G24+H24</f>
        <v>128</v>
      </c>
      <c r="J24" s="76">
        <v>2582</v>
      </c>
      <c r="K24" s="76">
        <v>14982</v>
      </c>
      <c r="L24" s="77">
        <v>17563.5</v>
      </c>
      <c r="M24"/>
    </row>
    <row r="25" spans="1:937" ht="48">
      <c r="A25" s="2" t="s">
        <v>11</v>
      </c>
      <c r="B25" s="21" t="s">
        <v>19</v>
      </c>
      <c r="C25" s="56">
        <v>114</v>
      </c>
      <c r="D25" s="20">
        <v>13170</v>
      </c>
      <c r="E25" s="81" t="s">
        <v>70</v>
      </c>
      <c r="F25" s="82" t="s">
        <v>49</v>
      </c>
      <c r="G25" s="113">
        <v>31</v>
      </c>
      <c r="H25" s="113">
        <v>70</v>
      </c>
      <c r="I25" s="115" t="s">
        <v>56</v>
      </c>
      <c r="J25" s="76">
        <v>6515</v>
      </c>
      <c r="K25" s="76">
        <v>5479</v>
      </c>
      <c r="L25" s="77">
        <v>11993.56</v>
      </c>
      <c r="M25"/>
    </row>
    <row r="26" spans="1:937">
      <c r="A26" s="2" t="s">
        <v>11</v>
      </c>
      <c r="B26" s="21" t="s">
        <v>20</v>
      </c>
      <c r="C26" s="56">
        <v>66</v>
      </c>
      <c r="D26" s="20">
        <v>7439.73</v>
      </c>
      <c r="E26" s="81" t="s">
        <v>71</v>
      </c>
      <c r="F26" s="79">
        <v>0</v>
      </c>
      <c r="G26" s="113">
        <v>50</v>
      </c>
      <c r="H26" s="113">
        <v>14</v>
      </c>
      <c r="I26" s="114">
        <v>64</v>
      </c>
      <c r="J26" s="76">
        <v>4308</v>
      </c>
      <c r="K26" s="76">
        <v>2920</v>
      </c>
      <c r="L26" s="77">
        <v>7227.59</v>
      </c>
      <c r="M26"/>
    </row>
    <row r="27" spans="1:937" s="32" customFormat="1" ht="26.1" customHeight="1">
      <c r="A27" s="99" t="s">
        <v>10</v>
      </c>
      <c r="B27" s="99"/>
      <c r="C27" s="28">
        <f t="shared" ref="C27:D27" si="1">SUM(C17:C26)</f>
        <v>753</v>
      </c>
      <c r="D27" s="18">
        <f t="shared" si="1"/>
        <v>83916.81</v>
      </c>
      <c r="E27" s="90">
        <v>-35</v>
      </c>
      <c r="F27" s="90">
        <v>14</v>
      </c>
      <c r="G27" s="91">
        <f>SUM(G17:G26)</f>
        <v>429</v>
      </c>
      <c r="H27" s="91">
        <f t="shared" ref="H27:K27" si="2">SUM(H17:H26)</f>
        <v>303</v>
      </c>
      <c r="I27" s="91">
        <v>732</v>
      </c>
      <c r="J27" s="91">
        <f t="shared" si="2"/>
        <v>40524</v>
      </c>
      <c r="K27" s="91">
        <f t="shared" si="2"/>
        <v>44883</v>
      </c>
      <c r="L27" s="92">
        <v>85407</v>
      </c>
      <c r="M27" s="30"/>
      <c r="N27" s="30" t="s">
        <v>27</v>
      </c>
      <c r="O27" s="30"/>
      <c r="P27" s="30"/>
      <c r="Q27" s="30"/>
      <c r="R27" s="30"/>
      <c r="S27" s="30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</row>
    <row r="28" spans="1:937" s="7" customFormat="1" ht="12.95" customHeight="1">
      <c r="A28" s="6"/>
      <c r="B28" s="6"/>
      <c r="C28" s="57" t="s">
        <v>27</v>
      </c>
      <c r="D28" s="14"/>
      <c r="E28" s="27" t="s">
        <v>27</v>
      </c>
      <c r="F28" s="27"/>
      <c r="G28" s="47" t="s">
        <v>27</v>
      </c>
      <c r="H28" s="47"/>
      <c r="I28" s="47" t="s">
        <v>27</v>
      </c>
      <c r="J28" s="48" t="s">
        <v>27</v>
      </c>
      <c r="K28" s="48"/>
      <c r="L28" s="48"/>
      <c r="M28"/>
      <c r="N28"/>
      <c r="O28"/>
      <c r="P28"/>
      <c r="Q28"/>
      <c r="R28"/>
      <c r="S2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</row>
    <row r="29" spans="1:937">
      <c r="A29"/>
      <c r="B29"/>
      <c r="C29" s="57" t="s">
        <v>27</v>
      </c>
      <c r="E29" s="27"/>
      <c r="F29" s="27"/>
      <c r="G29" s="49"/>
      <c r="H29" s="49"/>
      <c r="I29" s="62"/>
      <c r="J29" s="50"/>
      <c r="K29" s="50"/>
      <c r="L29" s="66"/>
    </row>
    <row r="30" spans="1:937" ht="26.1" customHeight="1">
      <c r="A30" s="100" t="s">
        <v>0</v>
      </c>
      <c r="B30" s="101" t="s">
        <v>1</v>
      </c>
      <c r="C30" s="97" t="s">
        <v>39</v>
      </c>
      <c r="D30" s="98"/>
      <c r="E30" s="102" t="s">
        <v>40</v>
      </c>
      <c r="F30" s="103"/>
      <c r="G30" s="103"/>
      <c r="H30" s="103"/>
      <c r="I30" s="103"/>
      <c r="J30" s="103"/>
      <c r="K30" s="103"/>
      <c r="L30" s="104"/>
    </row>
    <row r="31" spans="1:937" s="24" customFormat="1" ht="36">
      <c r="A31" s="100"/>
      <c r="B31" s="101"/>
      <c r="C31" s="40" t="s">
        <v>37</v>
      </c>
      <c r="D31" s="35" t="s">
        <v>38</v>
      </c>
      <c r="E31" s="69" t="s">
        <v>47</v>
      </c>
      <c r="F31" s="69" t="s">
        <v>48</v>
      </c>
      <c r="G31" s="111" t="s">
        <v>41</v>
      </c>
      <c r="H31" s="111" t="s">
        <v>42</v>
      </c>
      <c r="I31" s="112" t="s">
        <v>44</v>
      </c>
      <c r="J31" s="72" t="s">
        <v>45</v>
      </c>
      <c r="K31" s="72" t="s">
        <v>46</v>
      </c>
      <c r="L31" s="73" t="s">
        <v>43</v>
      </c>
      <c r="M31" s="23"/>
      <c r="N31"/>
      <c r="O31"/>
      <c r="P31"/>
      <c r="Q31"/>
      <c r="R31"/>
      <c r="S31"/>
      <c r="T31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</row>
    <row r="32" spans="1:937" s="11" customFormat="1">
      <c r="A32" s="9" t="s">
        <v>21</v>
      </c>
      <c r="B32" s="10" t="s">
        <v>22</v>
      </c>
      <c r="C32" s="51">
        <v>29</v>
      </c>
      <c r="D32" s="20">
        <v>13274.07</v>
      </c>
      <c r="E32" s="81" t="s">
        <v>72</v>
      </c>
      <c r="F32" s="82" t="s">
        <v>74</v>
      </c>
      <c r="G32" s="116">
        <v>21</v>
      </c>
      <c r="H32" s="116">
        <v>10</v>
      </c>
      <c r="I32" s="117">
        <v>31</v>
      </c>
      <c r="J32" s="94">
        <v>6405</v>
      </c>
      <c r="K32" s="94">
        <v>7550</v>
      </c>
      <c r="L32" s="77">
        <v>13954.7</v>
      </c>
      <c r="M32" s="12"/>
      <c r="N32"/>
      <c r="O32"/>
      <c r="P32"/>
      <c r="Q32"/>
      <c r="R32"/>
      <c r="S32"/>
      <c r="T3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</row>
    <row r="33" spans="1:937" s="11" customFormat="1">
      <c r="A33" s="9" t="s">
        <v>21</v>
      </c>
      <c r="B33" s="10" t="s">
        <v>23</v>
      </c>
      <c r="C33" s="51">
        <v>5</v>
      </c>
      <c r="D33" s="20">
        <v>8077.25</v>
      </c>
      <c r="E33" s="79">
        <v>0</v>
      </c>
      <c r="F33" s="79">
        <v>0</v>
      </c>
      <c r="G33" s="116">
        <v>1</v>
      </c>
      <c r="H33" s="116">
        <v>4</v>
      </c>
      <c r="I33" s="117">
        <v>5</v>
      </c>
      <c r="J33" s="94">
        <v>147</v>
      </c>
      <c r="K33" s="94">
        <v>8451</v>
      </c>
      <c r="L33" s="77">
        <v>8597.93</v>
      </c>
      <c r="M33" s="12"/>
      <c r="N33"/>
      <c r="O33"/>
      <c r="P33"/>
      <c r="Q33"/>
      <c r="R33"/>
      <c r="S33"/>
      <c r="T3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</row>
    <row r="34" spans="1:937" s="11" customFormat="1">
      <c r="A34" s="9" t="s">
        <v>21</v>
      </c>
      <c r="B34" s="13" t="s">
        <v>29</v>
      </c>
      <c r="C34" s="51">
        <v>107</v>
      </c>
      <c r="D34" s="20">
        <v>24343</v>
      </c>
      <c r="E34" s="81" t="s">
        <v>75</v>
      </c>
      <c r="F34" s="82" t="s">
        <v>49</v>
      </c>
      <c r="G34" s="116">
        <v>95</v>
      </c>
      <c r="H34" s="116">
        <v>8</v>
      </c>
      <c r="I34" s="117">
        <v>103</v>
      </c>
      <c r="J34" s="94">
        <v>19991</v>
      </c>
      <c r="K34" s="94">
        <v>4207</v>
      </c>
      <c r="L34" s="77">
        <v>24197.66</v>
      </c>
      <c r="M34" s="12"/>
      <c r="N34"/>
      <c r="O34"/>
      <c r="P34"/>
      <c r="Q34"/>
      <c r="R34"/>
      <c r="S34"/>
      <c r="T34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</row>
    <row r="35" spans="1:937" s="11" customFormat="1">
      <c r="A35" s="9" t="s">
        <v>21</v>
      </c>
      <c r="B35" s="10" t="s">
        <v>24</v>
      </c>
      <c r="C35" s="51">
        <v>74</v>
      </c>
      <c r="D35" s="20">
        <v>31968</v>
      </c>
      <c r="E35" s="81" t="s">
        <v>76</v>
      </c>
      <c r="F35" s="82" t="s">
        <v>73</v>
      </c>
      <c r="G35" s="116">
        <v>48</v>
      </c>
      <c r="H35" s="116">
        <v>25</v>
      </c>
      <c r="I35" s="118">
        <v>73</v>
      </c>
      <c r="J35" s="93">
        <v>14244</v>
      </c>
      <c r="K35" s="94">
        <v>22098</v>
      </c>
      <c r="L35" s="77">
        <v>36342.1</v>
      </c>
      <c r="M35" s="12"/>
      <c r="N35"/>
      <c r="O35"/>
      <c r="P35"/>
      <c r="Q35"/>
      <c r="R35"/>
      <c r="S35"/>
      <c r="T35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</row>
    <row r="36" spans="1:937" s="11" customFormat="1">
      <c r="A36" s="9" t="s">
        <v>21</v>
      </c>
      <c r="B36" s="10" t="s">
        <v>31</v>
      </c>
      <c r="C36" s="51">
        <v>55</v>
      </c>
      <c r="D36" s="20">
        <v>25140.9</v>
      </c>
      <c r="E36" s="81" t="s">
        <v>77</v>
      </c>
      <c r="F36" s="82" t="s">
        <v>51</v>
      </c>
      <c r="G36" s="116">
        <v>33</v>
      </c>
      <c r="H36" s="116">
        <v>23</v>
      </c>
      <c r="I36" s="117">
        <v>56</v>
      </c>
      <c r="J36" s="94">
        <v>3029</v>
      </c>
      <c r="K36" s="94">
        <v>24209</v>
      </c>
      <c r="L36" s="77">
        <v>27238.41</v>
      </c>
      <c r="M36" s="12"/>
      <c r="N36"/>
      <c r="O36"/>
      <c r="P36"/>
      <c r="Q36"/>
      <c r="R36"/>
      <c r="S36"/>
      <c r="T3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</row>
    <row r="37" spans="1:937" s="11" customFormat="1" ht="45" customHeight="1">
      <c r="A37" s="9" t="s">
        <v>21</v>
      </c>
      <c r="B37" s="10" t="s">
        <v>32</v>
      </c>
      <c r="C37" s="51">
        <v>18</v>
      </c>
      <c r="D37" s="20">
        <v>8549.2000000000007</v>
      </c>
      <c r="E37" s="79">
        <v>0</v>
      </c>
      <c r="F37" s="79">
        <v>0</v>
      </c>
      <c r="G37" s="116">
        <v>13</v>
      </c>
      <c r="H37" s="116">
        <v>5</v>
      </c>
      <c r="I37" s="117">
        <v>18</v>
      </c>
      <c r="J37" s="94">
        <v>1195</v>
      </c>
      <c r="K37" s="94">
        <v>7548</v>
      </c>
      <c r="L37" s="77">
        <v>8743.0300000000007</v>
      </c>
      <c r="M37" s="12"/>
      <c r="N37"/>
      <c r="O37"/>
      <c r="P37"/>
      <c r="Q37"/>
      <c r="R37"/>
      <c r="S37"/>
      <c r="T3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</row>
    <row r="38" spans="1:937" s="11" customFormat="1">
      <c r="A38" s="9" t="s">
        <v>21</v>
      </c>
      <c r="B38" s="13" t="s">
        <v>25</v>
      </c>
      <c r="C38" s="51">
        <v>21</v>
      </c>
      <c r="D38" s="20">
        <v>7985.3</v>
      </c>
      <c r="E38" s="81" t="s">
        <v>78</v>
      </c>
      <c r="F38" s="79">
        <v>0</v>
      </c>
      <c r="G38" s="116">
        <v>15</v>
      </c>
      <c r="H38" s="116">
        <v>5</v>
      </c>
      <c r="I38" s="117">
        <v>20</v>
      </c>
      <c r="J38" s="94">
        <v>1265</v>
      </c>
      <c r="K38" s="94">
        <v>7328</v>
      </c>
      <c r="L38" s="77">
        <v>8593.2099999999991</v>
      </c>
      <c r="M38" s="12"/>
      <c r="N38"/>
      <c r="O38"/>
      <c r="P38"/>
      <c r="Q38"/>
      <c r="R38"/>
      <c r="S38"/>
      <c r="T38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</row>
    <row r="39" spans="1:937" s="11" customFormat="1" ht="24">
      <c r="A39" s="9" t="s">
        <v>21</v>
      </c>
      <c r="B39" s="5" t="s">
        <v>26</v>
      </c>
      <c r="C39" s="52" t="s">
        <v>52</v>
      </c>
      <c r="D39" s="20">
        <v>2138.86</v>
      </c>
      <c r="E39" s="79">
        <v>0</v>
      </c>
      <c r="F39" s="79">
        <v>0</v>
      </c>
      <c r="G39" s="116">
        <v>0</v>
      </c>
      <c r="H39" s="116">
        <v>2</v>
      </c>
      <c r="I39" s="117">
        <v>2</v>
      </c>
      <c r="J39" s="94">
        <v>0</v>
      </c>
      <c r="K39" s="94">
        <v>2408</v>
      </c>
      <c r="L39" s="77">
        <v>2408.4499999999998</v>
      </c>
      <c r="M39" s="12"/>
      <c r="N39"/>
      <c r="O39"/>
      <c r="P39"/>
      <c r="Q39"/>
      <c r="R39"/>
      <c r="S39"/>
      <c r="T39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</row>
    <row r="40" spans="1:937" s="32" customFormat="1" ht="25.5" customHeight="1">
      <c r="A40" s="99" t="s">
        <v>10</v>
      </c>
      <c r="B40" s="99"/>
      <c r="C40" s="29">
        <v>311</v>
      </c>
      <c r="D40" s="33">
        <f>SUM(D32:D39)</f>
        <v>121476.58</v>
      </c>
      <c r="E40" s="95">
        <v>-12</v>
      </c>
      <c r="F40" s="95">
        <v>8</v>
      </c>
      <c r="G40" s="95">
        <f t="shared" ref="G40:K40" si="3">SUM(G32:G39)</f>
        <v>226</v>
      </c>
      <c r="H40" s="95">
        <f t="shared" si="3"/>
        <v>82</v>
      </c>
      <c r="I40" s="95">
        <v>308</v>
      </c>
      <c r="J40" s="95">
        <f t="shared" si="3"/>
        <v>46276</v>
      </c>
      <c r="K40" s="95">
        <f t="shared" si="3"/>
        <v>83799</v>
      </c>
      <c r="L40" s="96">
        <f>SUM(L32:L39)</f>
        <v>130075.49</v>
      </c>
      <c r="M40" s="31"/>
      <c r="N40" s="34"/>
      <c r="O40" s="34"/>
      <c r="P40" s="34"/>
      <c r="Q40" s="34"/>
      <c r="R40" s="34"/>
      <c r="S40" s="34"/>
      <c r="T40" s="34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</row>
    <row r="41" spans="1:937" ht="24" customHeight="1">
      <c r="A41"/>
      <c r="B41"/>
      <c r="C41" s="57" t="s">
        <v>27</v>
      </c>
      <c r="E41"/>
      <c r="F41"/>
      <c r="G41" t="s">
        <v>27</v>
      </c>
      <c r="H41"/>
      <c r="I41" s="27"/>
      <c r="J41" s="53"/>
      <c r="K41" s="53"/>
      <c r="L41" s="67"/>
      <c r="M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</row>
    <row r="42" spans="1:937" ht="24" customHeight="1">
      <c r="A42"/>
      <c r="B42"/>
      <c r="C42" s="57" t="s">
        <v>27</v>
      </c>
      <c r="D42" s="14" t="s">
        <v>27</v>
      </c>
      <c r="E42"/>
      <c r="F42"/>
      <c r="G42" s="26" t="s">
        <v>27</v>
      </c>
      <c r="H42"/>
      <c r="I42" s="27"/>
      <c r="J42" s="53"/>
      <c r="K42" s="53"/>
      <c r="L42" s="67"/>
      <c r="M42" s="26" t="s">
        <v>27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</row>
    <row r="43" spans="1:937">
      <c r="C43" s="57" t="s">
        <v>27</v>
      </c>
      <c r="D43" s="14" t="s">
        <v>27</v>
      </c>
      <c r="E43"/>
      <c r="F43"/>
      <c r="G43"/>
      <c r="H43"/>
      <c r="I43" s="63"/>
      <c r="J43" s="54"/>
      <c r="K43" s="54"/>
      <c r="L43" s="68"/>
    </row>
    <row r="44" spans="1:937">
      <c r="E44" s="102" t="s">
        <v>40</v>
      </c>
      <c r="F44" s="103"/>
      <c r="G44" s="103"/>
      <c r="H44" s="103"/>
      <c r="I44" s="103"/>
      <c r="J44" s="103"/>
      <c r="K44" s="103"/>
      <c r="L44" s="104"/>
    </row>
    <row r="45" spans="1:937" ht="36" customHeight="1">
      <c r="B45" s="106"/>
      <c r="C45" s="39" t="s">
        <v>36</v>
      </c>
      <c r="D45" s="35" t="s">
        <v>33</v>
      </c>
      <c r="E45" s="69" t="s">
        <v>47</v>
      </c>
      <c r="F45" s="69" t="s">
        <v>48</v>
      </c>
      <c r="G45" s="70" t="s">
        <v>41</v>
      </c>
      <c r="H45" s="70" t="s">
        <v>42</v>
      </c>
      <c r="I45" s="71" t="s">
        <v>44</v>
      </c>
      <c r="J45" s="72" t="s">
        <v>45</v>
      </c>
      <c r="K45" s="72" t="s">
        <v>46</v>
      </c>
      <c r="L45" s="73" t="s">
        <v>43</v>
      </c>
    </row>
    <row r="46" spans="1:937">
      <c r="B46" s="106" t="s">
        <v>35</v>
      </c>
      <c r="C46" s="58">
        <v>1681</v>
      </c>
      <c r="D46" s="19">
        <v>391416</v>
      </c>
      <c r="E46" s="108">
        <f>12+35+16</f>
        <v>63</v>
      </c>
      <c r="F46" s="108">
        <f>8+14+3</f>
        <v>25</v>
      </c>
      <c r="G46" s="108">
        <f>226+429+426</f>
        <v>1081</v>
      </c>
      <c r="H46" s="108">
        <f>82+303+181</f>
        <v>566</v>
      </c>
      <c r="I46" s="107">
        <v>1647</v>
      </c>
      <c r="J46" s="109">
        <f>J40+J27+J12</f>
        <v>199970</v>
      </c>
      <c r="K46" s="109">
        <f>K40+K27+K12</f>
        <v>210769</v>
      </c>
      <c r="L46" s="110">
        <v>410738.64</v>
      </c>
    </row>
    <row r="48" spans="1:937">
      <c r="C48" s="57" t="s">
        <v>27</v>
      </c>
      <c r="G48" s="41" t="s">
        <v>27</v>
      </c>
      <c r="H48" s="41" t="s">
        <v>27</v>
      </c>
      <c r="I48" s="64" t="s">
        <v>27</v>
      </c>
    </row>
    <row r="49" spans="3:4">
      <c r="C49" s="57" t="s">
        <v>27</v>
      </c>
      <c r="D49" s="14" t="s">
        <v>27</v>
      </c>
    </row>
    <row r="50" spans="3:4">
      <c r="C50" s="57" t="s">
        <v>27</v>
      </c>
    </row>
  </sheetData>
  <sortState ref="A19:AJM28">
    <sortCondition ref="B19:B28"/>
  </sortState>
  <mergeCells count="16">
    <mergeCell ref="E44:L44"/>
    <mergeCell ref="E1:L1"/>
    <mergeCell ref="E15:L15"/>
    <mergeCell ref="E30:L30"/>
    <mergeCell ref="A1:A2"/>
    <mergeCell ref="B1:B2"/>
    <mergeCell ref="C1:D1"/>
    <mergeCell ref="C15:D15"/>
    <mergeCell ref="A12:B12"/>
    <mergeCell ref="A40:B40"/>
    <mergeCell ref="A27:B27"/>
    <mergeCell ref="A15:A16"/>
    <mergeCell ref="B15:B16"/>
    <mergeCell ref="A30:A31"/>
    <mergeCell ref="B30:B31"/>
    <mergeCell ref="C30:D30"/>
  </mergeCells>
  <pageMargins left="0.31496062992125984" right="0.25590551181102361" top="0.39370078740157483" bottom="0.39370078740157483" header="0" footer="0.19685039370078741"/>
  <pageSetup paperSize="8" firstPageNumber="0" fitToHeight="0" orientation="landscape" r:id="rId1"/>
  <headerFooter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KAUFFMANN Martine</dc:creator>
  <cp:lastModifiedBy>KAUFFMANN Martine</cp:lastModifiedBy>
  <cp:revision>4</cp:revision>
  <cp:lastPrinted>2020-01-06T08:18:27Z</cp:lastPrinted>
  <dcterms:created xsi:type="dcterms:W3CDTF">2015-10-07T05:45:54Z</dcterms:created>
  <dcterms:modified xsi:type="dcterms:W3CDTF">2020-01-06T11:26:40Z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